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440" windowHeight="12240"/>
  </bookViews>
  <sheets>
    <sheet name="Sheet1" sheetId="1" r:id="rId1"/>
  </sheets>
  <definedNames>
    <definedName name="_FrameRate1">Sheet1!$C$17</definedName>
    <definedName name="_FrameRate2">Sheet1!$E$17</definedName>
    <definedName name="_FrameRate3">Sheet1!$G$17</definedName>
    <definedName name="_NumCH1">Sheet1!$C$18</definedName>
    <definedName name="_NumCH2">Sheet1!$E$18</definedName>
    <definedName name="_NumCH3">Sheet1!$G$18</definedName>
    <definedName name="_Qua1">Sheet1!$C$16</definedName>
    <definedName name="_Qua2">Sheet1!$E$16</definedName>
    <definedName name="_Qua3">Sheet1!$G$16</definedName>
    <definedName name="_RecHR1">Sheet1!$C$19</definedName>
    <definedName name="_RecHR2">Sheet1!$E$19</definedName>
    <definedName name="_RecHR3">Sheet1!$G$19</definedName>
    <definedName name="_Res1">Sheet1!$C$15</definedName>
    <definedName name="_Res2">Sheet1!$E$15</definedName>
    <definedName name="_Res3">Sheet1!$G$15</definedName>
    <definedName name="AvgDataRate1">Sheet1!$C$24</definedName>
    <definedName name="AvgDataRate2">Sheet1!$E$24</definedName>
    <definedName name="AvgDataRate3">Sheet1!$G$24</definedName>
    <definedName name="AvgDateRatePerCH1">Sheet1!$C$23</definedName>
    <definedName name="AvgDateRatePerCH2">Sheet1!$E$23</definedName>
    <definedName name="AvgDateRatePerCH3">Sheet1!$G$23</definedName>
    <definedName name="AvgDayConsum1">Sheet1!$C$25</definedName>
    <definedName name="AvgDayConsum2">Sheet1!$E$25</definedName>
    <definedName name="AvgDayConsum3">Sheet1!$G$25</definedName>
    <definedName name="Band1080p">Sheet1!$C$3</definedName>
    <definedName name="Band720p">Sheet1!$C$4</definedName>
    <definedName name="BandD1">Sheet1!$C$9</definedName>
    <definedName name="HiddenSubTotalDay">Sheet1!$C$33</definedName>
    <definedName name="HiddenSubTotalMonth">Sheet1!$C$34</definedName>
    <definedName name="HiddenSum1">Sheet1!$C$31</definedName>
    <definedName name="HiddenSum1_1">Sheet1!$C$32</definedName>
    <definedName name="HiddenSum2">Sheet1!$E$31</definedName>
    <definedName name="HiddenSum2_1">Sheet1!$E$32</definedName>
    <definedName name="HiddenSum3">Sheet1!$G$31</definedName>
    <definedName name="HiddenSum3_1">Sheet1!$G$32</definedName>
    <definedName name="ITEM">#REF!</definedName>
    <definedName name="Label1080p">Sheet1!$B$3</definedName>
    <definedName name="Label236x120">Sheet1!$B$8</definedName>
    <definedName name="Label472x240">Sheet1!$B$7</definedName>
    <definedName name="Label640x360">Sheet1!$B$5</definedName>
    <definedName name="Label720p">Sheet1!$B$4</definedName>
    <definedName name="Label944x480">Sheet1!$B$6</definedName>
    <definedName name="LabelCIF">Sheet1!$B$11</definedName>
    <definedName name="LabelD1">Sheet1!$B$9</definedName>
    <definedName name="LabelQCIF">Sheet1!$B$12</definedName>
    <definedName name="RecDays1">Sheet1!$C$20</definedName>
    <definedName name="RecDays2">Sheet1!$E$20</definedName>
    <definedName name="RecDays3">Sheet1!$G$20</definedName>
    <definedName name="ResBW">Sheet1!$C$3:$C$12</definedName>
    <definedName name="Resolution">Sheet1!$B$3:$B$12</definedName>
    <definedName name="SelRateTY1">Sheet1!$C$22</definedName>
    <definedName name="SelRateTY2">Sheet1!$E$22</definedName>
    <definedName name="SelRateTY3">Sheet1!$G$22</definedName>
  </definedNames>
  <calcPr calcId="125725"/>
</workbook>
</file>

<file path=xl/calcChain.xml><?xml version="1.0" encoding="utf-8"?>
<calcChain xmlns="http://schemas.openxmlformats.org/spreadsheetml/2006/main">
  <c r="G22" i="1"/>
  <c r="E22"/>
  <c r="C22"/>
  <c r="G23" l="1"/>
  <c r="G24" s="1"/>
  <c r="G31" s="1"/>
  <c r="E23"/>
  <c r="E24" s="1"/>
  <c r="E31" s="1"/>
  <c r="C23"/>
  <c r="C24" s="1"/>
  <c r="C31" s="1"/>
  <c r="C32" s="1"/>
  <c r="G25" l="1"/>
  <c r="G32"/>
  <c r="G26" s="1"/>
  <c r="E25"/>
  <c r="E32"/>
  <c r="F26" s="1"/>
  <c r="D25"/>
  <c r="C33"/>
  <c r="C25"/>
  <c r="F25"/>
  <c r="H25"/>
  <c r="H26" l="1"/>
  <c r="E26"/>
  <c r="C34"/>
  <c r="H28" s="1"/>
  <c r="H27"/>
  <c r="C27"/>
  <c r="C26"/>
  <c r="D26"/>
  <c r="C28" l="1"/>
</calcChain>
</file>

<file path=xl/sharedStrings.xml><?xml version="1.0" encoding="utf-8"?>
<sst xmlns="http://schemas.openxmlformats.org/spreadsheetml/2006/main" count="53" uniqueCount="33">
  <si>
    <t>Resolution</t>
    <phoneticPr fontId="1" type="noConversion"/>
  </si>
  <si>
    <t>Avg. data rate with 30 frames</t>
    <phoneticPr fontId="1" type="noConversion"/>
  </si>
  <si>
    <t>1080p</t>
    <phoneticPr fontId="1" type="noConversion"/>
  </si>
  <si>
    <t>720p</t>
    <phoneticPr fontId="1" type="noConversion"/>
  </si>
  <si>
    <t>D1</t>
    <phoneticPr fontId="1" type="noConversion"/>
  </si>
  <si>
    <t>Mb/s</t>
    <phoneticPr fontId="1" type="noConversion"/>
  </si>
  <si>
    <t>Frame rate</t>
    <phoneticPr fontId="1" type="noConversion"/>
  </si>
  <si>
    <t>Number of CH</t>
    <phoneticPr fontId="1" type="noConversion"/>
  </si>
  <si>
    <t>Quality factor (%)</t>
    <phoneticPr fontId="1" type="noConversion"/>
  </si>
  <si>
    <t>Selected video data rate with 30 frames</t>
    <phoneticPr fontId="1" type="noConversion"/>
  </si>
  <si>
    <t>Avg data rate per channel with preferred resolution, quality and frame rate</t>
    <phoneticPr fontId="1" type="noConversion"/>
  </si>
  <si>
    <t>MB/s</t>
    <phoneticPr fontId="1" type="noConversion"/>
  </si>
  <si>
    <t>Avg. total data rate with preferred resolution, quality and frame rate</t>
    <phoneticPr fontId="1" type="noConversion"/>
  </si>
  <si>
    <t>*Please only change the value in the blue boxes.
Other values will be calculated automatically.</t>
    <phoneticPr fontId="1" type="noConversion"/>
  </si>
  <si>
    <t>Recording hours per day</t>
    <phoneticPr fontId="1" type="noConversion"/>
  </si>
  <si>
    <t>720p</t>
  </si>
  <si>
    <t>Resolution Type I</t>
    <phoneticPr fontId="1" type="noConversion"/>
  </si>
  <si>
    <t>Resolution Type II</t>
    <phoneticPr fontId="1" type="noConversion"/>
  </si>
  <si>
    <t>Resolution Type III</t>
    <phoneticPr fontId="1" type="noConversion"/>
  </si>
  <si>
    <t>Avg. HDD consumption per day</t>
    <phoneticPr fontId="1" type="noConversion"/>
  </si>
  <si>
    <t xml:space="preserve">Avg. HDD consumption per month </t>
    <phoneticPr fontId="1" type="noConversion"/>
  </si>
  <si>
    <t>HD</t>
    <phoneticPr fontId="1" type="noConversion"/>
  </si>
  <si>
    <t>CIF</t>
    <phoneticPr fontId="1" type="noConversion"/>
  </si>
  <si>
    <t>760H</t>
    <phoneticPr fontId="1" type="noConversion"/>
  </si>
  <si>
    <t>960H</t>
    <phoneticPr fontId="1" type="noConversion"/>
  </si>
  <si>
    <t>640x360 (iPhone)</t>
    <phoneticPr fontId="1" type="noConversion"/>
  </si>
  <si>
    <t>944x480</t>
    <phoneticPr fontId="1" type="noConversion"/>
  </si>
  <si>
    <t>472x240</t>
    <phoneticPr fontId="1" type="noConversion"/>
  </si>
  <si>
    <t>236x120</t>
    <phoneticPr fontId="1" type="noConversion"/>
  </si>
  <si>
    <t>QCIF</t>
    <phoneticPr fontId="1" type="noConversion"/>
  </si>
  <si>
    <t>Recording days</t>
    <phoneticPr fontId="1" type="noConversion"/>
  </si>
  <si>
    <t>HD1</t>
  </si>
  <si>
    <t>HD1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</si>
</sst>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0" tint="-0.249977111117893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>
      <selection activeCell="C15" sqref="B14:C20"/>
    </sheetView>
  </sheetViews>
  <sheetFormatPr defaultRowHeight="16.5"/>
  <cols>
    <col min="1" max="1" width="9" style="3"/>
    <col min="2" max="2" width="27.875" style="4" customWidth="1"/>
    <col min="3" max="3" width="15.875" style="3" customWidth="1"/>
    <col min="4" max="4" width="7.5" style="3" customWidth="1"/>
    <col min="5" max="5" width="17" style="3" customWidth="1"/>
    <col min="6" max="6" width="7.5" style="3" customWidth="1"/>
    <col min="7" max="7" width="18.25" style="3" customWidth="1"/>
    <col min="8" max="8" width="9" style="3"/>
    <col min="9" max="10" width="9.5" style="3" bestFit="1" customWidth="1"/>
    <col min="11" max="16384" width="9" style="3"/>
  </cols>
  <sheetData>
    <row r="2" spans="1:7">
      <c r="B2" s="1" t="s">
        <v>1</v>
      </c>
    </row>
    <row r="3" spans="1:7">
      <c r="A3" s="17" t="s">
        <v>21</v>
      </c>
      <c r="B3" s="4" t="s">
        <v>2</v>
      </c>
      <c r="C3" s="3">
        <v>8</v>
      </c>
      <c r="E3" s="2" t="s">
        <v>5</v>
      </c>
    </row>
    <row r="4" spans="1:7">
      <c r="A4" s="18"/>
      <c r="B4" s="4" t="s">
        <v>3</v>
      </c>
      <c r="C4" s="3">
        <v>4</v>
      </c>
      <c r="E4" s="2" t="s">
        <v>5</v>
      </c>
    </row>
    <row r="5" spans="1:7">
      <c r="A5" s="19"/>
      <c r="B5" s="4" t="s">
        <v>25</v>
      </c>
      <c r="C5" s="3">
        <v>1.5</v>
      </c>
      <c r="E5" s="2" t="s">
        <v>5</v>
      </c>
    </row>
    <row r="6" spans="1:7">
      <c r="A6" s="17" t="s">
        <v>24</v>
      </c>
      <c r="B6" s="4" t="s">
        <v>26</v>
      </c>
      <c r="C6" s="3">
        <v>2.5</v>
      </c>
      <c r="E6" s="2" t="s">
        <v>5</v>
      </c>
    </row>
    <row r="7" spans="1:7">
      <c r="A7" s="18"/>
      <c r="B7" s="4" t="s">
        <v>27</v>
      </c>
      <c r="C7" s="3">
        <v>1</v>
      </c>
      <c r="E7" s="2" t="s">
        <v>5</v>
      </c>
    </row>
    <row r="8" spans="1:7">
      <c r="A8" s="19"/>
      <c r="B8" s="4" t="s">
        <v>28</v>
      </c>
      <c r="C8" s="3">
        <v>0.5</v>
      </c>
      <c r="E8" s="2" t="s">
        <v>5</v>
      </c>
    </row>
    <row r="9" spans="1:7">
      <c r="A9" s="17" t="s">
        <v>23</v>
      </c>
      <c r="B9" s="4" t="s">
        <v>4</v>
      </c>
      <c r="C9" s="3">
        <v>2</v>
      </c>
      <c r="E9" s="2" t="s">
        <v>5</v>
      </c>
    </row>
    <row r="10" spans="1:7">
      <c r="A10" s="18"/>
      <c r="B10" s="4" t="s">
        <v>32</v>
      </c>
      <c r="C10" s="3">
        <v>1.5</v>
      </c>
      <c r="E10" s="2" t="s">
        <v>5</v>
      </c>
    </row>
    <row r="11" spans="1:7">
      <c r="A11" s="18"/>
      <c r="B11" s="4" t="s">
        <v>22</v>
      </c>
      <c r="C11" s="3">
        <v>0.75</v>
      </c>
      <c r="E11" s="2" t="s">
        <v>5</v>
      </c>
    </row>
    <row r="12" spans="1:7">
      <c r="A12" s="19"/>
      <c r="B12" s="4" t="s">
        <v>29</v>
      </c>
      <c r="C12" s="3">
        <v>0.5</v>
      </c>
      <c r="E12" s="2" t="s">
        <v>5</v>
      </c>
    </row>
    <row r="14" spans="1:7">
      <c r="C14" s="3" t="s">
        <v>16</v>
      </c>
      <c r="E14" s="3" t="s">
        <v>17</v>
      </c>
      <c r="G14" s="3" t="s">
        <v>18</v>
      </c>
    </row>
    <row r="15" spans="1:7">
      <c r="B15" s="1" t="s">
        <v>0</v>
      </c>
      <c r="C15" s="5" t="s">
        <v>31</v>
      </c>
      <c r="D15" s="5"/>
      <c r="E15" s="5" t="s">
        <v>15</v>
      </c>
      <c r="F15" s="5"/>
      <c r="G15" s="5" t="s">
        <v>15</v>
      </c>
    </row>
    <row r="16" spans="1:7">
      <c r="B16" s="1" t="s">
        <v>8</v>
      </c>
      <c r="C16" s="5">
        <v>100</v>
      </c>
      <c r="D16" s="5"/>
      <c r="E16" s="5">
        <v>100</v>
      </c>
      <c r="F16" s="5"/>
      <c r="G16" s="5">
        <v>100</v>
      </c>
    </row>
    <row r="17" spans="1:11">
      <c r="B17" s="1" t="s">
        <v>6</v>
      </c>
      <c r="C17" s="5">
        <v>30</v>
      </c>
      <c r="D17" s="5"/>
      <c r="E17" s="5">
        <v>15</v>
      </c>
      <c r="F17" s="5"/>
      <c r="G17" s="5">
        <v>30</v>
      </c>
    </row>
    <row r="18" spans="1:11">
      <c r="B18" s="1" t="s">
        <v>7</v>
      </c>
      <c r="C18" s="5">
        <v>0</v>
      </c>
      <c r="D18" s="5"/>
      <c r="E18" s="5">
        <v>0</v>
      </c>
      <c r="F18" s="5"/>
      <c r="G18" s="5">
        <v>10</v>
      </c>
    </row>
    <row r="19" spans="1:11">
      <c r="B19" s="1" t="s">
        <v>14</v>
      </c>
      <c r="C19" s="5">
        <v>54</v>
      </c>
      <c r="D19" s="5"/>
      <c r="E19" s="5">
        <v>24</v>
      </c>
      <c r="F19" s="5"/>
      <c r="G19" s="5">
        <v>24</v>
      </c>
    </row>
    <row r="20" spans="1:11">
      <c r="B20" s="1" t="s">
        <v>30</v>
      </c>
      <c r="C20" s="5">
        <v>31</v>
      </c>
      <c r="D20" s="5"/>
      <c r="E20" s="5">
        <v>31</v>
      </c>
      <c r="F20" s="5"/>
      <c r="G20" s="5">
        <v>50</v>
      </c>
    </row>
    <row r="22" spans="1:11" ht="33">
      <c r="B22" s="1" t="s">
        <v>9</v>
      </c>
      <c r="C22" s="6">
        <f>INDEX(ResBW, MATCH(_Res1, Resolution,0),1)</f>
        <v>1.5</v>
      </c>
      <c r="D22" s="2" t="s">
        <v>5</v>
      </c>
      <c r="E22" s="6">
        <f>INDEX(ResBW, MATCH(_Res2, Resolution,0),1)</f>
        <v>4</v>
      </c>
      <c r="F22" s="2" t="s">
        <v>5</v>
      </c>
      <c r="G22" s="6">
        <f>INDEX(ResBW, MATCH(_Res3, Resolution,0),1)</f>
        <v>4</v>
      </c>
      <c r="H22" s="2" t="s">
        <v>5</v>
      </c>
      <c r="K22" s="6"/>
    </row>
    <row r="23" spans="1:11" ht="61.5" customHeight="1">
      <c r="B23" s="1" t="s">
        <v>10</v>
      </c>
      <c r="C23" s="6">
        <f>(SelRateTY1 * _Qua1/100 * 0.2 + SelRateTY1 * _Qua1/100 * 0.8 * _FrameRate1 / 30) / 8</f>
        <v>0.18750000000000003</v>
      </c>
      <c r="D23" s="2" t="s">
        <v>11</v>
      </c>
      <c r="E23" s="6">
        <f>(SelRateTY2 * _Qua2/100 * 0.2 + SelRateTY2 * _Qua2/100 * 0.8 * _FrameRate2 / 30) / 8</f>
        <v>0.30000000000000004</v>
      </c>
      <c r="F23" s="2" t="s">
        <v>11</v>
      </c>
      <c r="G23" s="6">
        <f>(SelRateTY3 * _Qua3/100 * 0.2 + SelRateTY3 * _Qua3/100 * 0.8 * _FrameRate3 / 30) / 8</f>
        <v>0.5</v>
      </c>
      <c r="H23" s="2" t="s">
        <v>11</v>
      </c>
    </row>
    <row r="24" spans="1:11" ht="49.5">
      <c r="B24" s="1" t="s">
        <v>12</v>
      </c>
      <c r="C24" s="6">
        <f>AvgDateRatePerCH1*_NumCH1</f>
        <v>0</v>
      </c>
      <c r="D24" s="2" t="s">
        <v>11</v>
      </c>
      <c r="E24" s="6">
        <f>AvgDateRatePerCH2*_NumCH2</f>
        <v>0</v>
      </c>
      <c r="F24" s="2" t="s">
        <v>11</v>
      </c>
      <c r="G24" s="6">
        <f>AvgDateRatePerCH3*_NumCH3</f>
        <v>5</v>
      </c>
      <c r="H24" s="2" t="s">
        <v>11</v>
      </c>
    </row>
    <row r="25" spans="1:11" ht="33">
      <c r="B25" s="1" t="s">
        <v>19</v>
      </c>
      <c r="C25" s="7">
        <f>IF(HiddenSum1&gt;1000, HiddenSum1/1000, HiddenSum1)</f>
        <v>0</v>
      </c>
      <c r="D25" s="2" t="str">
        <f>IF(HiddenSum1&gt;1000, "TB", "GB")</f>
        <v>GB</v>
      </c>
      <c r="E25" s="7">
        <f>IF(HiddenSum2&gt;1000, HiddenSum2/1000, HiddenSum2)</f>
        <v>0</v>
      </c>
      <c r="F25" s="2" t="str">
        <f>IF(HiddenSum2&gt;1000, "TB", "GB")</f>
        <v>GB</v>
      </c>
      <c r="G25" s="7">
        <f>IF(HiddenSum3&gt;1000, HiddenSum3/1000, HiddenSum3)</f>
        <v>432</v>
      </c>
      <c r="H25" s="2" t="str">
        <f>IF(HiddenSum3&gt;1000, "TB", "GB")</f>
        <v>GB</v>
      </c>
    </row>
    <row r="26" spans="1:11" ht="33">
      <c r="B26" s="1" t="s">
        <v>20</v>
      </c>
      <c r="C26" s="7">
        <f>IF(HiddenSum1_1&gt;1000,HiddenSum1_1/1000, HiddenSum1_1)</f>
        <v>0</v>
      </c>
      <c r="D26" s="8" t="str">
        <f>IF(HiddenSum1_1&gt;1000,"TB", "GB")</f>
        <v>GB</v>
      </c>
      <c r="E26" s="7">
        <f>IF(HiddenSum2_1&gt;1000,HiddenSum2_1/1000, HiddenSum2_1)</f>
        <v>0</v>
      </c>
      <c r="F26" s="8" t="str">
        <f>IF(HiddenSum2_1&gt;1000,"TB", "GB")</f>
        <v>GB</v>
      </c>
      <c r="G26" s="7">
        <f>IF(HiddenSum3_1&gt;1000,HiddenSum3_1/1000, HiddenSum3_1)</f>
        <v>21.6</v>
      </c>
      <c r="H26" s="8" t="str">
        <f>IF(HiddenSum3_1&gt;1000,"TB", "GB")</f>
        <v>TB</v>
      </c>
    </row>
    <row r="27" spans="1:11" ht="33">
      <c r="B27" s="1" t="s">
        <v>19</v>
      </c>
      <c r="C27" s="14">
        <f>IF(HiddenSubTotalDay&gt;1000,HiddenSubTotalDay/1000, HiddenSubTotalDay)</f>
        <v>432</v>
      </c>
      <c r="D27" s="15"/>
      <c r="E27" s="15"/>
      <c r="F27" s="15"/>
      <c r="G27" s="16"/>
      <c r="H27" s="8" t="str">
        <f>IF(HiddenSubTotalDay&gt;1000,"TB","GB")</f>
        <v>GB</v>
      </c>
    </row>
    <row r="28" spans="1:11" ht="33">
      <c r="B28" s="1" t="s">
        <v>20</v>
      </c>
      <c r="C28" s="14">
        <f>IF(HiddenSubTotalMonth&gt;1000,HiddenSubTotalMonth/1000, HiddenSubTotalMonth)</f>
        <v>21.6</v>
      </c>
      <c r="D28" s="15"/>
      <c r="E28" s="15"/>
      <c r="F28" s="15"/>
      <c r="G28" s="16"/>
      <c r="H28" s="8" t="str">
        <f>IF(HiddenSubTotalMonth&gt;1000,"TB","GB")</f>
        <v>TB</v>
      </c>
    </row>
    <row r="30" spans="1:11" ht="33.75" customHeight="1">
      <c r="A30" s="12" t="s">
        <v>13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1">
      <c r="C31" s="10">
        <f>AvgDataRate1*_RecHR1*3600/1000</f>
        <v>0</v>
      </c>
      <c r="D31" s="10"/>
      <c r="E31" s="10">
        <f>AvgDataRate2*_RecHR2*3600/1000</f>
        <v>0</v>
      </c>
      <c r="F31" s="10"/>
      <c r="G31" s="10">
        <f>AvgDataRate3*_RecHR3*3600/1000</f>
        <v>432</v>
      </c>
      <c r="H31" s="9"/>
    </row>
    <row r="32" spans="1:11">
      <c r="C32" s="10">
        <f>HiddenSum1*RecDays1</f>
        <v>0</v>
      </c>
      <c r="D32" s="10"/>
      <c r="E32" s="10">
        <f>HiddenSum2*RecDays2</f>
        <v>0</v>
      </c>
      <c r="F32" s="10"/>
      <c r="G32" s="10">
        <f>HiddenSum3*RecDays3</f>
        <v>21600</v>
      </c>
      <c r="H32" s="9"/>
    </row>
    <row r="33" spans="3:8">
      <c r="C33" s="10">
        <f>HiddenSum1+HiddenSum2+HiddenSum3</f>
        <v>432</v>
      </c>
      <c r="D33" s="10"/>
      <c r="E33" s="10"/>
      <c r="F33" s="10"/>
      <c r="G33" s="10"/>
      <c r="H33" s="9"/>
    </row>
    <row r="34" spans="3:8">
      <c r="C34" s="11">
        <f>HiddenSum1_1+HiddenSum2_1+HiddenSum3_1</f>
        <v>21600</v>
      </c>
      <c r="D34" s="10"/>
      <c r="E34" s="10"/>
      <c r="F34" s="10"/>
      <c r="G34" s="10"/>
      <c r="H34" s="9"/>
    </row>
  </sheetData>
  <sheetProtection password="DD3B" sheet="1" objects="1" scenarios="1"/>
  <protectedRanges>
    <protectedRange sqref="C15:G20" name="parameters"/>
  </protectedRanges>
  <mergeCells count="6">
    <mergeCell ref="A30:J30"/>
    <mergeCell ref="C27:G27"/>
    <mergeCell ref="C28:G28"/>
    <mergeCell ref="A3:A5"/>
    <mergeCell ref="A9:A12"/>
    <mergeCell ref="A6:A8"/>
  </mergeCells>
  <phoneticPr fontId="1" type="noConversion"/>
  <dataValidations count="7">
    <dataValidation type="list" allowBlank="1" showInputMessage="1" showErrorMessage="1" sqref="C15:G15">
      <formula1>Resolution</formula1>
    </dataValidation>
    <dataValidation type="whole" allowBlank="1" showInputMessage="1" showErrorMessage="1" promptTitle="Only 1 ~ 100 % acceptable" sqref="C16 G16">
      <formula1>1</formula1>
      <formula2>100</formula2>
    </dataValidation>
    <dataValidation type="whole" allowBlank="1" showInputMessage="1" showErrorMessage="1" promptTitle="Only 1~ 100% acceptable" sqref="E16">
      <formula1>1</formula1>
      <formula2>100</formula2>
    </dataValidation>
    <dataValidation type="whole" allowBlank="1" showInputMessage="1" showErrorMessage="1" promptTitle="Only 1 ~ 30 acceptable" sqref="C17 E17 G17">
      <formula1>1</formula1>
      <formula2>30</formula2>
    </dataValidation>
    <dataValidation type="whole" allowBlank="1" showInputMessage="1" showErrorMessage="1" sqref="C18 E18 G18">
      <formula1>0</formula1>
      <formula2>999</formula2>
    </dataValidation>
    <dataValidation type="whole" allowBlank="1" showInputMessage="1" showErrorMessage="1" promptTitle="Only 0 ~ 24 acceptable" sqref="C19 E19 G19">
      <formula1>0</formula1>
      <formula2>24</formula2>
    </dataValidation>
    <dataValidation type="whole" operator="greaterThanOrEqual" allowBlank="1" showInputMessage="1" showErrorMessage="1" promptTitle="Only 0 ~ 31 acceptable" sqref="G20 C20 E20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52</vt:i4>
      </vt:variant>
    </vt:vector>
  </HeadingPairs>
  <TitlesOfParts>
    <vt:vector size="53" baseType="lpstr">
      <vt:lpstr>Sheet1</vt:lpstr>
      <vt:lpstr>_FrameRate1</vt:lpstr>
      <vt:lpstr>_FrameRate2</vt:lpstr>
      <vt:lpstr>_FrameRate3</vt:lpstr>
      <vt:lpstr>_NumCH1</vt:lpstr>
      <vt:lpstr>_NumCH2</vt:lpstr>
      <vt:lpstr>_NumCH3</vt:lpstr>
      <vt:lpstr>_Qua1</vt:lpstr>
      <vt:lpstr>_Qua2</vt:lpstr>
      <vt:lpstr>_Qua3</vt:lpstr>
      <vt:lpstr>_RecHR1</vt:lpstr>
      <vt:lpstr>_RecHR2</vt:lpstr>
      <vt:lpstr>_RecHR3</vt:lpstr>
      <vt:lpstr>_Res1</vt:lpstr>
      <vt:lpstr>_Res2</vt:lpstr>
      <vt:lpstr>_Res3</vt:lpstr>
      <vt:lpstr>AvgDataRate1</vt:lpstr>
      <vt:lpstr>AvgDataRate2</vt:lpstr>
      <vt:lpstr>AvgDataRate3</vt:lpstr>
      <vt:lpstr>AvgDateRatePerCH1</vt:lpstr>
      <vt:lpstr>AvgDateRatePerCH2</vt:lpstr>
      <vt:lpstr>AvgDateRatePerCH3</vt:lpstr>
      <vt:lpstr>AvgDayConsum1</vt:lpstr>
      <vt:lpstr>AvgDayConsum2</vt:lpstr>
      <vt:lpstr>AvgDayConsum3</vt:lpstr>
      <vt:lpstr>Band1080p</vt:lpstr>
      <vt:lpstr>Band720p</vt:lpstr>
      <vt:lpstr>BandD1</vt:lpstr>
      <vt:lpstr>HiddenSubTotalDay</vt:lpstr>
      <vt:lpstr>HiddenSubTotalMonth</vt:lpstr>
      <vt:lpstr>HiddenSum1</vt:lpstr>
      <vt:lpstr>HiddenSum1_1</vt:lpstr>
      <vt:lpstr>HiddenSum2</vt:lpstr>
      <vt:lpstr>HiddenSum2_1</vt:lpstr>
      <vt:lpstr>HiddenSum3</vt:lpstr>
      <vt:lpstr>HiddenSum3_1</vt:lpstr>
      <vt:lpstr>Label1080p</vt:lpstr>
      <vt:lpstr>Label236x120</vt:lpstr>
      <vt:lpstr>Label472x240</vt:lpstr>
      <vt:lpstr>Label640x360</vt:lpstr>
      <vt:lpstr>Label720p</vt:lpstr>
      <vt:lpstr>Label944x480</vt:lpstr>
      <vt:lpstr>LabelCIF</vt:lpstr>
      <vt:lpstr>LabelD1</vt:lpstr>
      <vt:lpstr>LabelQCIF</vt:lpstr>
      <vt:lpstr>RecDays1</vt:lpstr>
      <vt:lpstr>RecDays2</vt:lpstr>
      <vt:lpstr>RecDays3</vt:lpstr>
      <vt:lpstr>ResBW</vt:lpstr>
      <vt:lpstr>Resolution</vt:lpstr>
      <vt:lpstr>SelRateTY1</vt:lpstr>
      <vt:lpstr>SelRateTY2</vt:lpstr>
      <vt:lpstr>SelRateTY3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chongyie</dc:creator>
  <cp:lastModifiedBy>chongyie</cp:lastModifiedBy>
  <dcterms:created xsi:type="dcterms:W3CDTF">2012-08-28T03:21:45Z</dcterms:created>
  <dcterms:modified xsi:type="dcterms:W3CDTF">2013-01-06T16:50:47Z</dcterms:modified>
</cp:coreProperties>
</file>